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640" windowWidth="19320" windowHeight="687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K6" i="2" l="1"/>
  <c r="M17" i="2"/>
  <c r="L17" i="2"/>
  <c r="K17" i="2"/>
  <c r="J17" i="2"/>
  <c r="I17" i="2" s="1"/>
  <c r="F17" i="2"/>
  <c r="E17" i="2"/>
  <c r="D17" i="2" s="1"/>
  <c r="K15" i="2"/>
  <c r="J15" i="2"/>
  <c r="I15" i="2" s="1"/>
  <c r="J9" i="2"/>
  <c r="E9" i="2"/>
  <c r="D9" i="2" s="1"/>
  <c r="I21" i="2"/>
  <c r="D21" i="2"/>
  <c r="F15" i="2"/>
  <c r="E15" i="2"/>
  <c r="D15" i="2" s="1"/>
  <c r="G17" i="2"/>
  <c r="I10" i="2"/>
  <c r="I9" i="2"/>
  <c r="D7" i="2"/>
  <c r="D8" i="2"/>
  <c r="D10" i="2"/>
  <c r="D11" i="2"/>
  <c r="D12" i="2"/>
  <c r="D14" i="2"/>
  <c r="D16" i="2"/>
  <c r="D18" i="2"/>
  <c r="D19" i="2"/>
  <c r="D20" i="2"/>
  <c r="I7" i="2"/>
  <c r="I11" i="2"/>
  <c r="I12" i="2"/>
  <c r="I14" i="2"/>
  <c r="I16" i="2"/>
  <c r="I18" i="2"/>
  <c r="I19" i="2"/>
  <c r="I20" i="2"/>
  <c r="I8" i="2"/>
  <c r="D6" i="2"/>
  <c r="I6" i="2" l="1"/>
</calcChain>
</file>

<file path=xl/sharedStrings.xml><?xml version="1.0" encoding="utf-8"?>
<sst xmlns="http://schemas.openxmlformats.org/spreadsheetml/2006/main" count="42" uniqueCount="36">
  <si>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</si>
  <si>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</si>
  <si>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</si>
  <si>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</si>
  <si>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</si>
  <si>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</si>
  <si>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</si>
  <si>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</si>
  <si>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</si>
  <si>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</si>
  <si>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</si>
  <si>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</si>
  <si>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</si>
  <si>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</si>
  <si>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</si>
  <si>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</si>
  <si>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</si>
  <si>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</si>
  <si>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</si>
  <si>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</si>
  <si>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</si>
  <si>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</si>
  <si>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</si>
  <si>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</si>
  <si>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</si>
  <si>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</si>
  <si>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</si>
  <si>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</si>
  <si>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</si>
  <si>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</si>
  <si>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</si>
  <si>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</si>
  <si>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</si>
  <si>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Териториальный орган Федеральной службы государственной статистики по Республике Крым</t>
  </si>
  <si>
    <t>20.Выборочное наблюдение репродуктивных планов населения 2017г.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</si>
  <si>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за 4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</si>
</sst>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0" xfId="0" applyNumberFormat="1" applyAlignment="1">
      <alignment wrapText="1"/>
    </xf>
    <xf numFmtId="2" fontId="4" fillId="0" borderId="1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2" fontId="6" fillId="0" borderId="7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7" xfId="0" applyFont="1" applyBorder="1" applyAlignment="1">
      <alignment wrapText="1"/>
    </xf>
    <xf numFmtId="2" fontId="0" fillId="0" borderId="7" xfId="0" applyNumberFormat="1" applyBorder="1"/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/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/>
    <xf numFmtId="4" fontId="0" fillId="0" borderId="0" xfId="0" applyNumberFormat="1"/>
    <xf numFmtId="4" fontId="5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4" fontId="5" fillId="0" borderId="5" xfId="0" applyNumberFormat="1" applyFont="1" applyBorder="1"/>
    <xf numFmtId="4" fontId="5" fillId="0" borderId="7" xfId="0" applyNumberFormat="1" applyFont="1" applyBorder="1"/>
    <xf numFmtId="4" fontId="5" fillId="0" borderId="8" xfId="0" applyNumberFormat="1" applyFont="1" applyBorder="1"/>
    <xf numFmtId="4" fontId="0" fillId="0" borderId="2" xfId="0" applyNumberFormat="1" applyBorder="1"/>
    <xf numFmtId="4" fontId="0" fillId="0" borderId="5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8" xfId="0" applyNumberFormat="1" applyBorder="1"/>
    <xf numFmtId="4" fontId="2" fillId="0" borderId="2" xfId="0" applyNumberFormat="1" applyFont="1" applyBorder="1"/>
    <xf numFmtId="4" fontId="8" fillId="0" borderId="2" xfId="0" applyNumberFormat="1" applyFont="1" applyBorder="1"/>
    <xf numFmtId="4" fontId="2" fillId="0" borderId="7" xfId="0" applyNumberFormat="1" applyFont="1" applyBorder="1"/>
    <xf numFmtId="4" fontId="5" fillId="0" borderId="6" xfId="0" applyNumberFormat="1" applyFont="1" applyBorder="1"/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0" fillId="0" borderId="0" xfId="0" applyNumberFormat="1" applyBorder="1"/>
    <xf numFmtId="4" fontId="5" fillId="0" borderId="0" xfId="0" applyNumberFormat="1" applyFont="1" applyBorder="1"/>
    <xf numFmtId="0" fontId="0" fillId="0" borderId="7" xfId="0" applyBorder="1" applyAlignment="1">
      <alignment wrapText="1"/>
    </xf>
    <xf numFmtId="4" fontId="0" fillId="0" borderId="16" xfId="0" applyNumberFormat="1" applyBorder="1"/>
    <xf numFmtId="0" fontId="0" fillId="0" borderId="17" xfId="0" applyBorder="1" applyAlignment="1">
      <alignment wrapText="1"/>
    </xf>
    <xf numFmtId="4" fontId="0" fillId="0" borderId="18" xfId="0" applyNumberFormat="1" applyBorder="1"/>
    <xf numFmtId="4" fontId="0" fillId="0" borderId="19" xfId="0" applyNumberFormat="1" applyBorder="1"/>
    <xf numFmtId="4" fontId="1" fillId="0" borderId="2" xfId="0" applyNumberFormat="1" applyFont="1" applyBorder="1" applyAlignment="1">
      <alignment wrapText="1"/>
    </xf>
    <xf numFmtId="4" fontId="1" fillId="0" borderId="6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vertical="top"/>
    </xf>
    <xf numFmtId="4" fontId="5" fillId="0" borderId="11" xfId="0" applyNumberFormat="1" applyFont="1" applyBorder="1"/>
    <xf numFmtId="2" fontId="4" fillId="0" borderId="1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V61"/>
  <sheetViews>
    <sheetView tabSelected="1" zoomScale="85" zoomScaleNormal="85" workbookViewId="0">
      <pane ySplit="4" topLeftCell="A5" activePane="bottomLeft" state="frozen"/>
      <selection activeCell="C1" sqref="C1"/>
      <selection pane="bottomLeft" activeCell="A2" sqref="A2:A4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2" ht="60" customHeight="1" thickBot="1" x14ac:dyDescent="0.3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22" ht="20.25" customHeight="1" thickBot="1" x14ac:dyDescent="0.3">
      <c r="A2" s="47" t="s">
        <v>0</v>
      </c>
      <c r="B2" s="47" t="s">
        <v>1</v>
      </c>
      <c r="C2" s="47" t="s">
        <v>2</v>
      </c>
      <c r="D2" s="47" t="s">
        <v>9</v>
      </c>
      <c r="E2" s="47"/>
      <c r="F2" s="47"/>
      <c r="G2" s="47"/>
      <c r="H2" s="47"/>
      <c r="I2" s="47" t="s">
        <v>16</v>
      </c>
      <c r="J2" s="47"/>
      <c r="K2" s="47"/>
      <c r="L2" s="47"/>
      <c r="M2" s="47"/>
      <c r="N2" s="47" t="s">
        <v>10</v>
      </c>
      <c r="O2" s="47" t="s">
        <v>11</v>
      </c>
      <c r="P2" s="47" t="s">
        <v>12</v>
      </c>
      <c r="Q2" s="47" t="s">
        <v>13</v>
      </c>
      <c r="R2" s="47" t="s">
        <v>14</v>
      </c>
      <c r="S2" s="1"/>
      <c r="T2" s="1"/>
    </row>
    <row r="3" spans="1:22" ht="22.5" customHeight="1" thickBot="1" x14ac:dyDescent="0.3">
      <c r="A3" s="47"/>
      <c r="B3" s="47"/>
      <c r="C3" s="47"/>
      <c r="D3" s="47" t="s">
        <v>3</v>
      </c>
      <c r="E3" s="47" t="s">
        <v>4</v>
      </c>
      <c r="F3" s="47"/>
      <c r="G3" s="47"/>
      <c r="H3" s="47"/>
      <c r="I3" s="47" t="s">
        <v>3</v>
      </c>
      <c r="J3" s="47" t="s">
        <v>4</v>
      </c>
      <c r="K3" s="47"/>
      <c r="L3" s="47"/>
      <c r="M3" s="47"/>
      <c r="N3" s="47"/>
      <c r="O3" s="47"/>
      <c r="P3" s="47"/>
      <c r="Q3" s="47"/>
      <c r="R3" s="47"/>
      <c r="S3" s="1"/>
      <c r="T3" s="1"/>
    </row>
    <row r="4" spans="1:22" ht="78" customHeight="1" thickBot="1" x14ac:dyDescent="0.3">
      <c r="A4" s="47"/>
      <c r="B4" s="47"/>
      <c r="C4" s="47"/>
      <c r="D4" s="47"/>
      <c r="E4" s="2" t="s">
        <v>5</v>
      </c>
      <c r="F4" s="2" t="s">
        <v>6</v>
      </c>
      <c r="G4" s="2" t="s">
        <v>7</v>
      </c>
      <c r="H4" s="2" t="s">
        <v>8</v>
      </c>
      <c r="I4" s="47"/>
      <c r="J4" s="2" t="s">
        <v>5</v>
      </c>
      <c r="K4" s="2" t="s">
        <v>6</v>
      </c>
      <c r="L4" s="2" t="s">
        <v>7</v>
      </c>
      <c r="M4" s="2" t="s">
        <v>8</v>
      </c>
      <c r="N4" s="47"/>
      <c r="O4" s="47"/>
      <c r="P4" s="47"/>
      <c r="Q4" s="47"/>
      <c r="R4" s="47"/>
      <c r="S4" s="1"/>
      <c r="T4" s="1"/>
    </row>
    <row r="5" spans="1:22" ht="64.5" customHeight="1" x14ac:dyDescent="0.25">
      <c r="A5" s="48" t="s">
        <v>33</v>
      </c>
      <c r="B5" s="51" t="s">
        <v>15</v>
      </c>
      <c r="C5" s="4" t="s">
        <v>17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3">
        <v>0</v>
      </c>
      <c r="S5" s="14"/>
      <c r="T5" s="14"/>
      <c r="U5" s="14"/>
      <c r="V5" s="14"/>
    </row>
    <row r="6" spans="1:22" ht="39" x14ac:dyDescent="0.25">
      <c r="A6" s="49"/>
      <c r="B6" s="52"/>
      <c r="C6" s="3" t="s">
        <v>18</v>
      </c>
      <c r="D6" s="15">
        <f>E6+F6+G6+H6</f>
        <v>13</v>
      </c>
      <c r="E6" s="16">
        <v>1</v>
      </c>
      <c r="F6" s="16">
        <v>4</v>
      </c>
      <c r="G6" s="16">
        <v>8</v>
      </c>
      <c r="H6" s="16">
        <v>0</v>
      </c>
      <c r="I6" s="16">
        <f>J6+K6+L6</f>
        <v>615871.91</v>
      </c>
      <c r="J6" s="16">
        <v>14892.73</v>
      </c>
      <c r="K6" s="16">
        <f>129846+29320.06+19136.09</f>
        <v>178302.15</v>
      </c>
      <c r="L6" s="16">
        <v>422677.03</v>
      </c>
      <c r="M6" s="16">
        <v>0</v>
      </c>
      <c r="N6" s="16">
        <v>0</v>
      </c>
      <c r="O6" s="16">
        <v>13</v>
      </c>
      <c r="P6" s="16">
        <v>0</v>
      </c>
      <c r="Q6" s="16">
        <v>0</v>
      </c>
      <c r="R6" s="17">
        <v>0</v>
      </c>
      <c r="S6" s="14"/>
      <c r="T6" s="14"/>
      <c r="U6" s="14"/>
      <c r="V6" s="14"/>
    </row>
    <row r="7" spans="1:22" ht="104.25" customHeight="1" x14ac:dyDescent="0.25">
      <c r="A7" s="49"/>
      <c r="B7" s="52"/>
      <c r="C7" s="3" t="s">
        <v>19</v>
      </c>
      <c r="D7" s="15">
        <f t="shared" ref="D7:D21" si="0">E7+F7+G7+H7</f>
        <v>6</v>
      </c>
      <c r="E7" s="16">
        <v>0</v>
      </c>
      <c r="F7" s="16">
        <v>0</v>
      </c>
      <c r="G7" s="16">
        <v>6</v>
      </c>
      <c r="H7" s="16">
        <v>0</v>
      </c>
      <c r="I7" s="16">
        <f t="shared" ref="I7:I21" si="1">J7+K7+L7</f>
        <v>236778</v>
      </c>
      <c r="J7" s="16">
        <v>0</v>
      </c>
      <c r="K7" s="16">
        <v>0</v>
      </c>
      <c r="L7" s="16">
        <v>236778</v>
      </c>
      <c r="M7" s="16">
        <v>0</v>
      </c>
      <c r="N7" s="16">
        <v>0</v>
      </c>
      <c r="O7" s="16">
        <v>6</v>
      </c>
      <c r="P7" s="16">
        <v>0</v>
      </c>
      <c r="Q7" s="16">
        <v>0</v>
      </c>
      <c r="R7" s="17">
        <v>0</v>
      </c>
      <c r="S7" s="14"/>
      <c r="T7" s="14"/>
      <c r="U7" s="14"/>
      <c r="V7" s="14"/>
    </row>
    <row r="8" spans="1:22" ht="87" customHeight="1" x14ac:dyDescent="0.25">
      <c r="A8" s="49"/>
      <c r="B8" s="52"/>
      <c r="C8" s="3" t="s">
        <v>20</v>
      </c>
      <c r="D8" s="15">
        <f t="shared" si="0"/>
        <v>1</v>
      </c>
      <c r="E8" s="16">
        <v>1</v>
      </c>
      <c r="F8" s="16">
        <v>0</v>
      </c>
      <c r="G8" s="16">
        <v>0</v>
      </c>
      <c r="H8" s="16">
        <v>0</v>
      </c>
      <c r="I8" s="16">
        <f t="shared" si="1"/>
        <v>4645.18</v>
      </c>
      <c r="J8" s="16">
        <v>4645.18</v>
      </c>
      <c r="K8" s="16">
        <v>0</v>
      </c>
      <c r="L8" s="16">
        <v>0</v>
      </c>
      <c r="M8" s="16">
        <v>0</v>
      </c>
      <c r="N8" s="16">
        <v>0</v>
      </c>
      <c r="O8" s="16">
        <v>1</v>
      </c>
      <c r="P8" s="16">
        <v>0</v>
      </c>
      <c r="Q8" s="16">
        <v>0</v>
      </c>
      <c r="R8" s="17">
        <v>0</v>
      </c>
      <c r="S8" s="14"/>
      <c r="T8" s="14"/>
      <c r="U8" s="14"/>
      <c r="V8" s="14"/>
    </row>
    <row r="9" spans="1:22" ht="87.75" customHeight="1" x14ac:dyDescent="0.25">
      <c r="A9" s="49"/>
      <c r="B9" s="52"/>
      <c r="C9" s="3" t="s">
        <v>21</v>
      </c>
      <c r="D9" s="15">
        <f t="shared" si="0"/>
        <v>36</v>
      </c>
      <c r="E9" s="16">
        <f>18+18</f>
        <v>36</v>
      </c>
      <c r="F9" s="16">
        <v>0</v>
      </c>
      <c r="G9" s="16">
        <v>0</v>
      </c>
      <c r="H9" s="16">
        <v>0</v>
      </c>
      <c r="I9" s="16">
        <f t="shared" si="1"/>
        <v>629190.54</v>
      </c>
      <c r="J9" s="16">
        <f>314595.26+314595.28</f>
        <v>629190.54</v>
      </c>
      <c r="K9" s="16">
        <v>0</v>
      </c>
      <c r="L9" s="16">
        <v>0</v>
      </c>
      <c r="M9" s="16">
        <v>0</v>
      </c>
      <c r="N9" s="16">
        <v>0</v>
      </c>
      <c r="O9" s="16">
        <v>36</v>
      </c>
      <c r="P9" s="16">
        <v>0</v>
      </c>
      <c r="Q9" s="16">
        <v>0</v>
      </c>
      <c r="R9" s="17">
        <v>0</v>
      </c>
      <c r="S9" s="14"/>
      <c r="T9" s="14"/>
      <c r="U9" s="14"/>
      <c r="V9" s="14"/>
    </row>
    <row r="10" spans="1:22" ht="48.75" customHeight="1" x14ac:dyDescent="0.25">
      <c r="A10" s="49"/>
      <c r="B10" s="52"/>
      <c r="C10" s="3" t="s">
        <v>22</v>
      </c>
      <c r="D10" s="15">
        <f t="shared" si="0"/>
        <v>0</v>
      </c>
      <c r="E10" s="16">
        <v>0</v>
      </c>
      <c r="F10" s="16">
        <v>0</v>
      </c>
      <c r="G10" s="16">
        <v>0</v>
      </c>
      <c r="H10" s="16">
        <v>0</v>
      </c>
      <c r="I10" s="16">
        <f t="shared" si="1"/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7">
        <v>0</v>
      </c>
      <c r="S10" s="14"/>
      <c r="T10" s="14"/>
      <c r="U10" s="14"/>
      <c r="V10" s="14"/>
    </row>
    <row r="11" spans="1:22" ht="66.75" customHeight="1" x14ac:dyDescent="0.25">
      <c r="A11" s="49"/>
      <c r="B11" s="52"/>
      <c r="C11" s="3" t="s">
        <v>23</v>
      </c>
      <c r="D11" s="15">
        <f t="shared" si="0"/>
        <v>0</v>
      </c>
      <c r="E11" s="16">
        <v>0</v>
      </c>
      <c r="F11" s="16">
        <v>0</v>
      </c>
      <c r="G11" s="16">
        <v>0</v>
      </c>
      <c r="H11" s="16">
        <v>0</v>
      </c>
      <c r="I11" s="16">
        <f t="shared" si="1"/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7">
        <v>0</v>
      </c>
      <c r="S11" s="14"/>
      <c r="T11" s="14"/>
      <c r="U11" s="14"/>
      <c r="V11" s="14"/>
    </row>
    <row r="12" spans="1:22" ht="140.25" customHeight="1" x14ac:dyDescent="0.25">
      <c r="A12" s="49"/>
      <c r="B12" s="52"/>
      <c r="C12" s="5" t="s">
        <v>24</v>
      </c>
      <c r="D12" s="15">
        <f t="shared" si="0"/>
        <v>0</v>
      </c>
      <c r="E12" s="18">
        <v>0</v>
      </c>
      <c r="F12" s="18">
        <v>0</v>
      </c>
      <c r="G12" s="18">
        <v>0</v>
      </c>
      <c r="H12" s="18">
        <v>0</v>
      </c>
      <c r="I12" s="16">
        <f t="shared" si="1"/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9">
        <v>0</v>
      </c>
      <c r="S12" s="14"/>
      <c r="T12" s="14"/>
      <c r="U12" s="14"/>
      <c r="V12" s="14"/>
    </row>
    <row r="13" spans="1:22" ht="111.75" customHeight="1" x14ac:dyDescent="0.25">
      <c r="A13" s="49"/>
      <c r="B13" s="52"/>
      <c r="C13" s="6" t="s">
        <v>25</v>
      </c>
      <c r="D13" s="41">
        <v>0</v>
      </c>
      <c r="E13" s="20">
        <v>0</v>
      </c>
      <c r="F13" s="20">
        <v>0</v>
      </c>
      <c r="G13" s="20">
        <v>0</v>
      </c>
      <c r="H13" s="20">
        <v>0</v>
      </c>
      <c r="I13" s="16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1">
        <v>0</v>
      </c>
      <c r="S13" s="14"/>
      <c r="T13" s="14"/>
      <c r="U13" s="14"/>
      <c r="V13" s="14"/>
    </row>
    <row r="14" spans="1:22" ht="67.5" customHeight="1" x14ac:dyDescent="0.25">
      <c r="A14" s="49"/>
      <c r="B14" s="52"/>
      <c r="C14" s="6" t="s">
        <v>26</v>
      </c>
      <c r="D14" s="41">
        <f t="shared" si="0"/>
        <v>7</v>
      </c>
      <c r="E14" s="20">
        <v>7</v>
      </c>
      <c r="F14" s="20">
        <v>0</v>
      </c>
      <c r="G14" s="20">
        <v>0</v>
      </c>
      <c r="H14" s="20">
        <v>0</v>
      </c>
      <c r="I14" s="16">
        <f t="shared" si="1"/>
        <v>11751.42</v>
      </c>
      <c r="J14" s="20">
        <v>11751.42</v>
      </c>
      <c r="K14" s="20">
        <v>0</v>
      </c>
      <c r="L14" s="20">
        <v>0</v>
      </c>
      <c r="M14" s="20">
        <v>0</v>
      </c>
      <c r="N14" s="20">
        <v>0</v>
      </c>
      <c r="O14" s="20">
        <v>7</v>
      </c>
      <c r="P14" s="20">
        <v>0</v>
      </c>
      <c r="Q14" s="20">
        <v>0</v>
      </c>
      <c r="R14" s="22">
        <v>0</v>
      </c>
      <c r="S14" s="14"/>
      <c r="T14" s="14"/>
      <c r="U14" s="14"/>
      <c r="V14" s="14"/>
    </row>
    <row r="15" spans="1:22" ht="124.5" customHeight="1" x14ac:dyDescent="0.25">
      <c r="A15" s="49"/>
      <c r="B15" s="52"/>
      <c r="C15" s="7" t="s">
        <v>27</v>
      </c>
      <c r="D15" s="41">
        <f t="shared" si="0"/>
        <v>36</v>
      </c>
      <c r="E15" s="23">
        <f>17+17</f>
        <v>34</v>
      </c>
      <c r="F15" s="23">
        <f>1+1</f>
        <v>2</v>
      </c>
      <c r="G15" s="23">
        <v>0</v>
      </c>
      <c r="H15" s="23">
        <v>0</v>
      </c>
      <c r="I15" s="16">
        <f t="shared" si="1"/>
        <v>355914.70999999996</v>
      </c>
      <c r="J15" s="8">
        <f>162889.86+160945.25</f>
        <v>323835.11</v>
      </c>
      <c r="K15" s="23">
        <f>16039.8+16039.8</f>
        <v>32079.599999999999</v>
      </c>
      <c r="L15" s="23">
        <v>0</v>
      </c>
      <c r="M15" s="23">
        <v>0</v>
      </c>
      <c r="N15" s="23">
        <v>0</v>
      </c>
      <c r="O15" s="23">
        <v>36</v>
      </c>
      <c r="P15" s="23">
        <v>0</v>
      </c>
      <c r="Q15" s="23">
        <v>0</v>
      </c>
      <c r="R15" s="24">
        <v>0</v>
      </c>
      <c r="S15" s="14"/>
      <c r="T15" s="14"/>
      <c r="U15" s="14"/>
      <c r="V15" s="14"/>
    </row>
    <row r="16" spans="1:22" ht="65.25" customHeight="1" x14ac:dyDescent="0.25">
      <c r="A16" s="49"/>
      <c r="B16" s="52"/>
      <c r="C16" s="6" t="s">
        <v>28</v>
      </c>
      <c r="D16" s="41">
        <f t="shared" si="0"/>
        <v>1</v>
      </c>
      <c r="E16" s="20">
        <v>0</v>
      </c>
      <c r="F16" s="20">
        <v>0</v>
      </c>
      <c r="G16" s="20">
        <v>1</v>
      </c>
      <c r="H16" s="20">
        <v>0</v>
      </c>
      <c r="I16" s="16">
        <f t="shared" si="1"/>
        <v>8656.4</v>
      </c>
      <c r="J16" s="20">
        <v>0</v>
      </c>
      <c r="K16" s="20">
        <v>0</v>
      </c>
      <c r="L16" s="20">
        <v>8656.4</v>
      </c>
      <c r="M16" s="20">
        <v>0</v>
      </c>
      <c r="N16" s="20">
        <v>0</v>
      </c>
      <c r="O16" s="20">
        <v>1</v>
      </c>
      <c r="P16" s="20">
        <v>0</v>
      </c>
      <c r="Q16" s="20">
        <v>0</v>
      </c>
      <c r="R16" s="21">
        <v>0</v>
      </c>
      <c r="S16" s="14"/>
      <c r="T16" s="14"/>
      <c r="U16" s="14"/>
      <c r="V16" s="14"/>
    </row>
    <row r="17" spans="1:22" ht="50.25" customHeight="1" x14ac:dyDescent="0.25">
      <c r="A17" s="49"/>
      <c r="B17" s="52"/>
      <c r="C17" s="7" t="s">
        <v>29</v>
      </c>
      <c r="D17" s="41">
        <f t="shared" si="0"/>
        <v>65</v>
      </c>
      <c r="E17" s="23">
        <f>16+1+17+19</f>
        <v>53</v>
      </c>
      <c r="F17" s="23">
        <f>3+1+1+2+1</f>
        <v>8</v>
      </c>
      <c r="G17" s="23">
        <f>1+1+1</f>
        <v>3</v>
      </c>
      <c r="H17" s="23">
        <v>1</v>
      </c>
      <c r="I17" s="16">
        <f>J17+K17+L17+M17</f>
        <v>640672.06000000006</v>
      </c>
      <c r="J17" s="8">
        <f>142348.74+8715.23+151063.97+179007.44</f>
        <v>481135.38</v>
      </c>
      <c r="K17" s="8">
        <f>34905.81+8871.19+14286.38+34905.81+14286.38</f>
        <v>107255.57</v>
      </c>
      <c r="L17" s="23">
        <f>18004.87+8871.19+19072</f>
        <v>45948.06</v>
      </c>
      <c r="M17" s="23">
        <f>6333.05</f>
        <v>6333.05</v>
      </c>
      <c r="N17" s="23">
        <v>0</v>
      </c>
      <c r="O17" s="23">
        <v>65</v>
      </c>
      <c r="P17" s="23">
        <v>0</v>
      </c>
      <c r="Q17" s="23">
        <v>0</v>
      </c>
      <c r="R17" s="25">
        <v>0</v>
      </c>
      <c r="S17" s="14"/>
      <c r="T17" s="14">
        <v>8715.23</v>
      </c>
      <c r="U17" s="14"/>
      <c r="V17" s="14"/>
    </row>
    <row r="18" spans="1:22" ht="105" x14ac:dyDescent="0.25">
      <c r="A18" s="49"/>
      <c r="B18" s="52"/>
      <c r="C18" s="9" t="s">
        <v>30</v>
      </c>
      <c r="D18" s="41">
        <f t="shared" si="0"/>
        <v>0</v>
      </c>
      <c r="E18" s="26">
        <v>0</v>
      </c>
      <c r="F18" s="26">
        <v>0</v>
      </c>
      <c r="G18" s="26">
        <v>0</v>
      </c>
      <c r="H18" s="26">
        <v>0</v>
      </c>
      <c r="I18" s="27">
        <f t="shared" si="1"/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0">
        <v>0</v>
      </c>
      <c r="R18" s="21">
        <v>0</v>
      </c>
      <c r="S18" s="14"/>
      <c r="T18" s="14"/>
      <c r="U18" s="14"/>
      <c r="V18" s="14"/>
    </row>
    <row r="19" spans="1:22" ht="90" x14ac:dyDescent="0.25">
      <c r="A19" s="49"/>
      <c r="B19" s="52"/>
      <c r="C19" s="10" t="s">
        <v>31</v>
      </c>
      <c r="D19" s="41">
        <f t="shared" si="0"/>
        <v>0</v>
      </c>
      <c r="E19" s="28">
        <v>0</v>
      </c>
      <c r="F19" s="28">
        <v>0</v>
      </c>
      <c r="G19" s="28">
        <v>0</v>
      </c>
      <c r="H19" s="28">
        <v>0</v>
      </c>
      <c r="I19" s="27">
        <f t="shared" si="1"/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3">
        <v>0</v>
      </c>
      <c r="R19" s="25">
        <v>0</v>
      </c>
      <c r="S19" s="14"/>
      <c r="T19" s="14"/>
      <c r="U19" s="14"/>
      <c r="V19" s="14"/>
    </row>
    <row r="20" spans="1:22" ht="45.75" thickBot="1" x14ac:dyDescent="0.3">
      <c r="A20" s="50"/>
      <c r="B20" s="53"/>
      <c r="C20" s="36" t="s">
        <v>32</v>
      </c>
      <c r="D20" s="42">
        <f t="shared" si="0"/>
        <v>0</v>
      </c>
      <c r="E20" s="23">
        <v>0</v>
      </c>
      <c r="F20" s="23">
        <v>0</v>
      </c>
      <c r="G20" s="23">
        <v>0</v>
      </c>
      <c r="H20" s="23">
        <v>0</v>
      </c>
      <c r="I20" s="29">
        <f t="shared" si="1"/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37"/>
      <c r="S20" s="14"/>
      <c r="T20" s="14"/>
      <c r="U20" s="14"/>
      <c r="V20" s="14"/>
    </row>
    <row r="21" spans="1:22" s="11" customFormat="1" ht="60" customHeight="1" thickBot="1" x14ac:dyDescent="0.3">
      <c r="A21" s="30"/>
      <c r="B21" s="31"/>
      <c r="C21" s="38" t="s">
        <v>34</v>
      </c>
      <c r="D21" s="43">
        <f t="shared" si="0"/>
        <v>1</v>
      </c>
      <c r="E21" s="39">
        <v>0</v>
      </c>
      <c r="F21" s="39">
        <v>1</v>
      </c>
      <c r="G21" s="39">
        <v>0</v>
      </c>
      <c r="H21" s="39">
        <v>0</v>
      </c>
      <c r="I21" s="46">
        <f t="shared" si="1"/>
        <v>5247.99</v>
      </c>
      <c r="J21" s="39">
        <v>0</v>
      </c>
      <c r="K21" s="39">
        <v>5247.99</v>
      </c>
      <c r="L21" s="39">
        <v>0</v>
      </c>
      <c r="M21" s="39">
        <v>0</v>
      </c>
      <c r="N21" s="39">
        <v>0</v>
      </c>
      <c r="O21" s="39">
        <v>1</v>
      </c>
      <c r="P21" s="39">
        <v>0</v>
      </c>
      <c r="Q21" s="39">
        <v>0</v>
      </c>
      <c r="R21" s="40">
        <v>0</v>
      </c>
      <c r="S21" s="14"/>
      <c r="T21" s="14"/>
      <c r="U21" s="14"/>
      <c r="V21" s="14"/>
    </row>
    <row r="22" spans="1:22" s="11" customFormat="1" ht="60" customHeight="1" x14ac:dyDescent="0.25">
      <c r="A22" s="30"/>
      <c r="B22" s="31"/>
      <c r="C22" s="32"/>
      <c r="D22" s="44"/>
      <c r="E22" s="34"/>
      <c r="F22" s="34"/>
      <c r="G22" s="34"/>
      <c r="H22" s="34"/>
      <c r="I22" s="45"/>
      <c r="J22" s="34"/>
      <c r="K22" s="34"/>
      <c r="L22" s="34"/>
      <c r="M22" s="34"/>
      <c r="N22" s="34"/>
      <c r="O22" s="34"/>
      <c r="P22" s="34"/>
      <c r="Q22" s="34"/>
      <c r="R22" s="34"/>
      <c r="S22" s="14"/>
      <c r="T22" s="14"/>
      <c r="U22" s="14"/>
      <c r="V22" s="14"/>
    </row>
    <row r="23" spans="1:22" s="11" customFormat="1" x14ac:dyDescent="0.25">
      <c r="A23" s="30"/>
      <c r="B23" s="31"/>
      <c r="C23" s="32"/>
      <c r="D23" s="33"/>
      <c r="E23" s="34"/>
      <c r="F23" s="34"/>
      <c r="G23" s="34"/>
      <c r="H23" s="34"/>
      <c r="I23" s="35"/>
      <c r="J23" s="34"/>
      <c r="K23" s="34"/>
      <c r="L23" s="34"/>
      <c r="M23" s="34"/>
      <c r="N23" s="34"/>
      <c r="O23" s="34"/>
      <c r="P23" s="34"/>
      <c r="Q23" s="34"/>
      <c r="R23" s="34"/>
      <c r="S23" s="14"/>
      <c r="T23" s="14"/>
      <c r="U23" s="14"/>
      <c r="V23" s="14"/>
    </row>
    <row r="24" spans="1:22" x14ac:dyDescent="0.25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x14ac:dyDescent="0.25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x14ac:dyDescent="0.25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x14ac:dyDescent="0.25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x14ac:dyDescent="0.2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x14ac:dyDescent="0.25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x14ac:dyDescent="0.25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x14ac:dyDescent="0.2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x14ac:dyDescent="0.2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4:22" x14ac:dyDescent="0.25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4:22" x14ac:dyDescent="0.25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4:22" x14ac:dyDescent="0.2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4:22" x14ac:dyDescent="0.2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4:22" x14ac:dyDescent="0.25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4:22" x14ac:dyDescent="0.25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4:22" x14ac:dyDescent="0.2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4:22" x14ac:dyDescent="0.25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4:22" x14ac:dyDescent="0.25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4:22" x14ac:dyDescent="0.25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4:22" x14ac:dyDescent="0.25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4:22" x14ac:dyDescent="0.25"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4:22" x14ac:dyDescent="0.25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4:22" x14ac:dyDescent="0.25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4:22" x14ac:dyDescent="0.25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4:22" x14ac:dyDescent="0.25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4:22" x14ac:dyDescent="0.25"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4:22" x14ac:dyDescent="0.25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4:22" x14ac:dyDescent="0.25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4:22" x14ac:dyDescent="0.25"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4:22" x14ac:dyDescent="0.25"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4:22" x14ac:dyDescent="0.25"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4:22" x14ac:dyDescent="0.25"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4:22" x14ac:dyDescent="0.25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4:22" x14ac:dyDescent="0.25"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4:22" x14ac:dyDescent="0.25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4:22" x14ac:dyDescent="0.25"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4:22" x14ac:dyDescent="0.25"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4:22" x14ac:dyDescent="0.25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</sheetData>
  <mergeCells count="17"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  <mergeCell ref="Q2:Q4"/>
    <mergeCell ref="A5:A20"/>
    <mergeCell ref="B5:B20"/>
    <mergeCell ref="R2:R4"/>
  </mergeCells>
  <pageMargins left="0.36" right="0.21" top="0.35" bottom="0.38" header="0.24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2018-06-15T13:08:55Z</dcterms:modified>
</cp:coreProperties>
</file>